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880" windowHeight="10080" tabRatio="923" activeTab="1"/>
  </bookViews>
  <sheets>
    <sheet name="NON AGG TAX CAL - 2019" sheetId="1" r:id="rId1"/>
    <sheet name="AGG TAX CAL - 2019" sheetId="2" r:id="rId2"/>
  </sheets>
  <definedNames>
    <definedName name="FWTGROSS" localSheetId="1">'AGG TAX CAL - 2019'!$B$32</definedName>
    <definedName name="FWTGROSS" localSheetId="0">'NON AGG TAX CAL - 2019'!$B$31</definedName>
    <definedName name="FWTGROSS">#REF!</definedName>
    <definedName name="MED125" localSheetId="1">'AGG TAX CAL - 2019'!$B$15</definedName>
    <definedName name="MED125" localSheetId="0">'NON AGG TAX CAL - 2019'!$B$15</definedName>
    <definedName name="MED125">#REF!</definedName>
    <definedName name="MED125P1" localSheetId="1">'AGG TAX CAL - 2019'!$D$13</definedName>
    <definedName name="MED125P1" localSheetId="0">'NON AGG TAX CAL - 2019'!$D$13</definedName>
    <definedName name="MED125P1">#REF!</definedName>
    <definedName name="MED125P2" localSheetId="1">'AGG TAX CAL - 2019'!$D$15</definedName>
    <definedName name="MED125P2" localSheetId="0">'NON AGG TAX CAL - 2019'!$D$15</definedName>
    <definedName name="MED125P2">#REF!</definedName>
    <definedName name="MED125P3" localSheetId="1">'AGG TAX CAL - 2019'!#REF!</definedName>
    <definedName name="MED125P3" localSheetId="0">'NON AGG TAX CAL - 2019'!#REF!</definedName>
    <definedName name="MED125P3">#REF!</definedName>
    <definedName name="MED125P4" localSheetId="1">'AGG TAX CAL - 2019'!$D$16</definedName>
    <definedName name="MED125P4" localSheetId="0">'NON AGG TAX CAL - 2019'!$D$16</definedName>
    <definedName name="MED125P4">#REF!</definedName>
    <definedName name="MED125P5" localSheetId="1">'AGG TAX CAL - 2019'!#REF!</definedName>
    <definedName name="MED125P5" localSheetId="0">'NON AGG TAX CAL - 2019'!#REF!</definedName>
    <definedName name="MED125P5">#REF!</definedName>
    <definedName name="MED125PLAN2" localSheetId="1">'AGG TAX CAL - 2019'!$B$16</definedName>
    <definedName name="MED125PLAN2" localSheetId="0">'NON AGG TAX CAL - 2019'!$B$16</definedName>
    <definedName name="MED125PLAN2">#REF!</definedName>
    <definedName name="MTOTALGROSS" localSheetId="1">'AGG TAX CAL - 2019'!$D$11</definedName>
    <definedName name="MTOTALGROSS" localSheetId="0">'NON AGG TAX CAL - 2019'!$D$11</definedName>
    <definedName name="MTOTALGROSS">#REF!</definedName>
    <definedName name="_xlnm.Print_Area" localSheetId="1">'AGG TAX CAL - 2019'!$A$2:$G$57</definedName>
    <definedName name="_xlnm.Print_Area" localSheetId="0">'NON AGG TAX CAL - 2019'!$A$2:$G$56</definedName>
    <definedName name="RETIRE" localSheetId="1">'AGG TAX CAL - 2019'!$B$13</definedName>
    <definedName name="RETIRE" localSheetId="0">'NON AGG TAX CAL - 2019'!$B$13</definedName>
    <definedName name="RETIRE">#REF!</definedName>
    <definedName name="TOTALGROSS" localSheetId="1">'AGG TAX CAL - 2019'!$B$11</definedName>
    <definedName name="TOTALGROSS" localSheetId="0">'NON AGG TAX CAL - 2019'!$B$11</definedName>
    <definedName name="TOTALGROSS">#REF!</definedName>
    <definedName name="TSA" localSheetId="1">'AGG TAX CAL - 2019'!$B$19</definedName>
    <definedName name="TSA" localSheetId="0">'NON AGG TAX CAL - 2019'!$B$19</definedName>
    <definedName name="TSA">#REF!</definedName>
    <definedName name="TSA1" localSheetId="1">'AGG TAX CAL - 2019'!$B$17</definedName>
    <definedName name="TSA1" localSheetId="0">'NON AGG TAX CAL - 2019'!$B$17</definedName>
    <definedName name="TSA1">#REF!</definedName>
  </definedNames>
  <calcPr fullCalcOnLoad="1"/>
</workbook>
</file>

<file path=xl/sharedStrings.xml><?xml version="1.0" encoding="utf-8"?>
<sst xmlns="http://schemas.openxmlformats.org/spreadsheetml/2006/main" count="173" uniqueCount="76">
  <si>
    <t>Calculate Pay Period Taxable Wages (FWT Gross):</t>
  </si>
  <si>
    <t>Total Gross Pay:</t>
  </si>
  <si>
    <t>FWT GROSS</t>
  </si>
  <si>
    <t>Total Annual Amt</t>
  </si>
  <si>
    <t>SWT GROSS</t>
  </si>
  <si>
    <t>FWT &amp; SWT GROSS</t>
  </si>
  <si>
    <t>Total Amt. after Adj.</t>
  </si>
  <si>
    <t>Total Annual Amt.</t>
  </si>
  <si>
    <t>SWT for that Pay</t>
  </si>
  <si>
    <t>FWT for that Pay</t>
  </si>
  <si>
    <t>OASDI for that Pay</t>
  </si>
  <si>
    <t>FWT</t>
  </si>
  <si>
    <t>SWT</t>
  </si>
  <si>
    <t>Soc.Sec. Rate 6.2%</t>
  </si>
  <si>
    <t xml:space="preserve">    Pay Schedule</t>
  </si>
  <si>
    <t xml:space="preserve">   Employee Name</t>
  </si>
  <si>
    <t>Total Amt. after Step 2</t>
  </si>
  <si>
    <t>Total Amt. after Minus (b)</t>
  </si>
  <si>
    <t>Total Amt after Step 1</t>
  </si>
  <si>
    <t>Total Amt. after Step 3</t>
  </si>
  <si>
    <t>Total State Tax for Pay Period</t>
  </si>
  <si>
    <t xml:space="preserve">    Marital Status</t>
  </si>
  <si>
    <t>State Exemptions</t>
  </si>
  <si>
    <t>Federal Exemptions</t>
  </si>
  <si>
    <t xml:space="preserve"> - 125 PLANS/MEDI</t>
  </si>
  <si>
    <t>OASDI &amp; MEDICARE GROSS</t>
  </si>
  <si>
    <t>Annual Multiply by No. of Months</t>
  </si>
  <si>
    <t>Divide by Number of Months</t>
  </si>
  <si>
    <t>Annual Multiply by #Mths</t>
  </si>
  <si>
    <t>MEDI</t>
  </si>
  <si>
    <t>TSA</t>
  </si>
  <si>
    <t>NET PAY</t>
  </si>
  <si>
    <t>OASDI</t>
  </si>
  <si>
    <t>Calc. Net Pay</t>
  </si>
  <si>
    <t>No. of Months</t>
  </si>
  <si>
    <t>SDI</t>
  </si>
  <si>
    <t>SDI for that Pay</t>
  </si>
  <si>
    <t>OASDI &amp; SDI GROSS</t>
  </si>
  <si>
    <t xml:space="preserve"> (b) Standard Ded (Minus)</t>
  </si>
  <si>
    <t>Total Federal Tax for Pay Period</t>
  </si>
  <si>
    <t>STRS</t>
  </si>
  <si>
    <t>EID</t>
  </si>
  <si>
    <t>Calculate Pay Period OASDI/Medicare (OASDI Gross):</t>
  </si>
  <si>
    <t>Medicare GROSS</t>
  </si>
  <si>
    <t>Medicare Rate 1.45%</t>
  </si>
  <si>
    <t>Medicare for that Pay</t>
  </si>
  <si>
    <t>Total Gross</t>
  </si>
  <si>
    <t>125 MEDI</t>
  </si>
  <si>
    <t>deduction 1</t>
  </si>
  <si>
    <t>deduction 2</t>
  </si>
  <si>
    <t>deduction 3</t>
  </si>
  <si>
    <t>deduction 4</t>
  </si>
  <si>
    <t>Retirement (STRS/PERS)</t>
  </si>
  <si>
    <t>125 PLANS/MEDI</t>
  </si>
  <si>
    <t>District #</t>
  </si>
  <si>
    <t>Aggreg Prior Sch FWT Gross:</t>
  </si>
  <si>
    <t>FWT Paid Prior</t>
  </si>
  <si>
    <t>FWT Total</t>
  </si>
  <si>
    <t>SWT Paid Prior</t>
  </si>
  <si>
    <t>SWT Total</t>
  </si>
  <si>
    <t>Of excess over - (Minus)</t>
  </si>
  <si>
    <t xml:space="preserve"> Computed tax</t>
  </si>
  <si>
    <t>Tax Chart  %</t>
  </si>
  <si>
    <t>Tax Chart %</t>
  </si>
  <si>
    <t>Computed Tax</t>
  </si>
  <si>
    <t>Cash In-Lieu</t>
  </si>
  <si>
    <t>SDI Rate 1.0%</t>
  </si>
  <si>
    <t xml:space="preserve">2019 NON AGGREGATE TAX CALCULATION WORKSHEET </t>
  </si>
  <si>
    <t xml:space="preserve">2019 AGGREGATE TAX CALCULATION WORKSHEET </t>
  </si>
  <si>
    <t>Calculate OASDI &amp; SDI 2019 Tax Sheet:</t>
  </si>
  <si>
    <r>
      <t xml:space="preserve">Reduce Allowances </t>
    </r>
    <r>
      <rPr>
        <b/>
        <sz val="10"/>
        <rFont val="Calibri"/>
        <family val="2"/>
      </rPr>
      <t>$129.80</t>
    </r>
    <r>
      <rPr>
        <sz val="10"/>
        <rFont val="Calibri"/>
        <family val="2"/>
      </rPr>
      <t xml:space="preserve"> x #Dep</t>
    </r>
  </si>
  <si>
    <r>
      <rPr>
        <b/>
        <sz val="10"/>
        <rFont val="Calibri"/>
        <family val="2"/>
      </rPr>
      <t>2019</t>
    </r>
    <r>
      <rPr>
        <sz val="10"/>
        <rFont val="Calibri"/>
        <family val="2"/>
      </rPr>
      <t xml:space="preserve"> Tax Sheet (#Dep X </t>
    </r>
    <r>
      <rPr>
        <b/>
        <sz val="10"/>
        <rFont val="Calibri"/>
        <family val="2"/>
      </rPr>
      <t>4,200)</t>
    </r>
  </si>
  <si>
    <t>2019 Tax Sheet (#Dep X 4,200)</t>
  </si>
  <si>
    <t>Calculate State Tax (SWT) 2019 Tax Sheet:</t>
  </si>
  <si>
    <t>Calculate Federal Tax (FWT) 2019 Tax Sheet:</t>
  </si>
  <si>
    <t>Calculate Medicare 2019 Tax Sheet: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</si>
</sst>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dddd\,\ mmmm\ dd\,\ yyyy"/>
    <numFmt numFmtId="166" formatCode="mm/dd/yy;@"/>
    <numFmt numFmtId="167" formatCode="#,##0.000"/>
    <numFmt numFmtId="168" formatCode="#,##0.0000"/>
    <numFmt numFmtId="169" formatCode="0.0"/>
    <numFmt numFmtId="170" formatCode="0.000"/>
    <numFmt numFmtId="171" formatCode="0.0%"/>
    <numFmt numFmtId="172" formatCode="#,##0.00000"/>
    <numFmt numFmtId="173" formatCode="#,##0.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4" fontId="4" fillId="33" borderId="11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Fill="1" applyBorder="1" applyAlignment="1" applyProtection="1">
      <alignment vertical="center"/>
      <protection/>
    </xf>
    <xf numFmtId="4" fontId="4" fillId="34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0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44" fontId="23" fillId="34" borderId="17" xfId="0" applyNumberFormat="1" applyFont="1" applyFill="1" applyBorder="1" applyAlignment="1" applyProtection="1">
      <alignment vertical="center"/>
      <protection/>
    </xf>
    <xf numFmtId="44" fontId="23" fillId="33" borderId="17" xfId="0" applyNumberFormat="1" applyFont="1" applyFill="1" applyBorder="1" applyAlignment="1" applyProtection="1">
      <alignment vertical="center"/>
      <protection/>
    </xf>
    <xf numFmtId="44" fontId="23" fillId="0" borderId="17" xfId="0" applyNumberFormat="1" applyFont="1" applyFill="1" applyBorder="1" applyAlignment="1" applyProtection="1">
      <alignment horizontal="right" vertical="center"/>
      <protection/>
    </xf>
    <xf numFmtId="44" fontId="23" fillId="0" borderId="17" xfId="0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49" fontId="4" fillId="0" borderId="14" xfId="0" applyNumberFormat="1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/>
      <protection/>
    </xf>
    <xf numFmtId="44" fontId="5" fillId="0" borderId="0" xfId="42" applyNumberFormat="1" applyFont="1" applyFill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0" fontId="48" fillId="0" borderId="0" xfId="42" applyNumberFormat="1" applyFont="1" applyAlignment="1" applyProtection="1">
      <alignment/>
      <protection/>
    </xf>
    <xf numFmtId="0" fontId="28" fillId="0" borderId="0" xfId="0" applyFont="1" applyAlignment="1" applyProtection="1">
      <alignment horizontal="center" vertical="center"/>
      <protection/>
    </xf>
    <xf numFmtId="8" fontId="48" fillId="0" borderId="0" xfId="42" applyNumberFormat="1" applyFont="1" applyAlignment="1" applyProtection="1">
      <alignment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44" fontId="5" fillId="0" borderId="20" xfId="42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35" borderId="14" xfId="0" applyNumberFormat="1" applyFont="1" applyFill="1" applyBorder="1" applyAlignment="1" applyProtection="1">
      <alignment horizontal="center" vertical="center"/>
      <protection locked="0"/>
    </xf>
    <xf numFmtId="1" fontId="4" fillId="35" borderId="14" xfId="0" applyNumberFormat="1" applyFont="1" applyFill="1" applyBorder="1" applyAlignment="1" applyProtection="1">
      <alignment horizontal="center" vertical="center"/>
      <protection locked="0"/>
    </xf>
    <xf numFmtId="4" fontId="4" fillId="35" borderId="17" xfId="0" applyNumberFormat="1" applyFont="1" applyFill="1" applyBorder="1" applyAlignment="1" applyProtection="1">
      <alignment vertical="center"/>
      <protection locked="0"/>
    </xf>
    <xf numFmtId="4" fontId="4" fillId="35" borderId="11" xfId="0" applyNumberFormat="1" applyFont="1" applyFill="1" applyBorder="1" applyAlignment="1" applyProtection="1">
      <alignment vertical="center"/>
      <protection locked="0"/>
    </xf>
    <xf numFmtId="4" fontId="4" fillId="35" borderId="21" xfId="0" applyNumberFormat="1" applyFont="1" applyFill="1" applyBorder="1" applyAlignment="1" applyProtection="1">
      <alignment vertical="center"/>
      <protection locked="0"/>
    </xf>
    <xf numFmtId="4" fontId="4" fillId="35" borderId="14" xfId="0" applyNumberFormat="1" applyFont="1" applyFill="1" applyBorder="1" applyAlignment="1" applyProtection="1">
      <alignment vertical="center"/>
      <protection locked="0"/>
    </xf>
    <xf numFmtId="4" fontId="4" fillId="35" borderId="22" xfId="0" applyNumberFormat="1" applyFont="1" applyFill="1" applyBorder="1" applyAlignment="1" applyProtection="1">
      <alignment vertical="center"/>
      <protection locked="0"/>
    </xf>
    <xf numFmtId="4" fontId="4" fillId="35" borderId="12" xfId="0" applyNumberFormat="1" applyFont="1" applyFill="1" applyBorder="1" applyAlignment="1" applyProtection="1">
      <alignment vertical="center"/>
      <protection locked="0"/>
    </xf>
    <xf numFmtId="40" fontId="4" fillId="35" borderId="12" xfId="0" applyNumberFormat="1" applyFont="1" applyFill="1" applyBorder="1" applyAlignment="1" applyProtection="1">
      <alignment horizontal="right" vertical="center"/>
      <protection locked="0"/>
    </xf>
    <xf numFmtId="9" fontId="48" fillId="35" borderId="12" xfId="60" applyFont="1" applyFill="1" applyBorder="1" applyAlignment="1" applyProtection="1">
      <alignment horizontal="right" vertical="center"/>
      <protection locked="0"/>
    </xf>
    <xf numFmtId="4" fontId="4" fillId="35" borderId="12" xfId="0" applyNumberFormat="1" applyFont="1" applyFill="1" applyBorder="1" applyAlignment="1" applyProtection="1">
      <alignment horizontal="right" vertical="center"/>
      <protection locked="0"/>
    </xf>
    <xf numFmtId="10" fontId="48" fillId="35" borderId="12" xfId="6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4" fontId="4" fillId="35" borderId="15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 indent="1"/>
      <protection/>
    </xf>
    <xf numFmtId="0" fontId="4" fillId="0" borderId="23" xfId="0" applyFont="1" applyBorder="1" applyAlignment="1" applyProtection="1">
      <alignment horizontal="left" vertical="center" indent="1"/>
      <protection/>
    </xf>
    <xf numFmtId="4" fontId="4" fillId="0" borderId="24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vertical="center"/>
      <protection/>
    </xf>
    <xf numFmtId="171" fontId="48" fillId="0" borderId="12" xfId="60" applyNumberFormat="1" applyFont="1" applyFill="1" applyBorder="1" applyAlignment="1" applyProtection="1">
      <alignment vertical="center"/>
      <protection/>
    </xf>
    <xf numFmtId="40" fontId="4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 horizontal="left" vertical="center" indent="1"/>
      <protection/>
    </xf>
    <xf numFmtId="10" fontId="48" fillId="0" borderId="12" xfId="60" applyNumberFormat="1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horizontal="left"/>
      <protection/>
    </xf>
    <xf numFmtId="0" fontId="4" fillId="2" borderId="14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vertical="center"/>
      <protection locked="0"/>
    </xf>
    <xf numFmtId="4" fontId="4" fillId="33" borderId="13" xfId="0" applyNumberFormat="1" applyFont="1" applyFill="1" applyBorder="1" applyAlignment="1" applyProtection="1">
      <alignment/>
      <protection/>
    </xf>
    <xf numFmtId="0" fontId="29" fillId="0" borderId="11" xfId="0" applyFont="1" applyBorder="1" applyAlignment="1" applyProtection="1">
      <alignment vertical="center"/>
      <protection/>
    </xf>
    <xf numFmtId="0" fontId="29" fillId="0" borderId="11" xfId="0" applyFont="1" applyBorder="1" applyAlignment="1" applyProtection="1">
      <alignment horizontal="left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" fillId="36" borderId="26" xfId="0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center"/>
      <protection/>
    </xf>
    <xf numFmtId="0" fontId="30" fillId="0" borderId="25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5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4" fontId="5" fillId="0" borderId="0" xfId="42" applyNumberFormat="1" applyFont="1" applyFill="1" applyBorder="1" applyAlignment="1" applyProtection="1">
      <alignment vertical="center"/>
      <protection/>
    </xf>
    <xf numFmtId="44" fontId="23" fillId="0" borderId="27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6"/>
  <sheetViews>
    <sheetView zoomScalePageLayoutView="0" workbookViewId="0" topLeftCell="A4">
      <selection activeCell="A21" sqref="A21:IV21"/>
    </sheetView>
  </sheetViews>
  <sheetFormatPr defaultColWidth="9.140625" defaultRowHeight="12.75"/>
  <cols>
    <col min="1" max="1" width="24.421875" style="1" customWidth="1"/>
    <col min="2" max="2" width="21.28125" style="1" customWidth="1"/>
    <col min="3" max="3" width="28.8515625" style="1" customWidth="1"/>
    <col min="4" max="4" width="19.421875" style="1" customWidth="1"/>
    <col min="5" max="5" width="12.00390625" style="1" customWidth="1"/>
    <col min="6" max="6" width="10.28125" style="1" customWidth="1"/>
    <col min="7" max="7" width="5.421875" style="1" customWidth="1"/>
    <col min="8" max="16384" width="9.140625" style="1" customWidth="1"/>
  </cols>
  <sheetData>
    <row r="1" ht="18" customHeight="1"/>
    <row r="2" ht="18" customHeight="1"/>
    <row r="3" spans="1:6" ht="21" customHeight="1">
      <c r="A3" s="99" t="s">
        <v>67</v>
      </c>
      <c r="B3" s="99"/>
      <c r="C3" s="99"/>
      <c r="D3" s="99"/>
      <c r="E3" s="99"/>
      <c r="F3" s="99"/>
    </row>
    <row r="4" ht="12" customHeight="1" thickBot="1"/>
    <row r="5" spans="1:6" ht="15.75" thickBot="1">
      <c r="A5" s="34" t="s">
        <v>15</v>
      </c>
      <c r="B5" s="34" t="s">
        <v>41</v>
      </c>
      <c r="C5" s="34" t="s">
        <v>54</v>
      </c>
      <c r="D5" s="34" t="s">
        <v>14</v>
      </c>
      <c r="E5" s="100" t="s">
        <v>33</v>
      </c>
      <c r="F5" s="101"/>
    </row>
    <row r="6" spans="1:6" ht="13.5">
      <c r="A6" s="62"/>
      <c r="B6" s="63"/>
      <c r="C6" s="62"/>
      <c r="D6" s="64"/>
      <c r="E6" s="61" t="s">
        <v>46</v>
      </c>
      <c r="F6" s="54">
        <f>TOTALGROSS</f>
        <v>0</v>
      </c>
    </row>
    <row r="7" spans="1:6" ht="16.5" customHeight="1">
      <c r="A7" s="34" t="s">
        <v>21</v>
      </c>
      <c r="B7" s="34" t="s">
        <v>23</v>
      </c>
      <c r="C7" s="34" t="s">
        <v>22</v>
      </c>
      <c r="D7" s="34" t="s">
        <v>34</v>
      </c>
      <c r="E7" s="55" t="s">
        <v>11</v>
      </c>
      <c r="F7" s="56" t="e">
        <f>-B43</f>
        <v>#DIV/0!</v>
      </c>
    </row>
    <row r="8" spans="1:6" ht="15.75" customHeight="1">
      <c r="A8" s="65"/>
      <c r="B8" s="66"/>
      <c r="C8" s="66"/>
      <c r="D8" s="66"/>
      <c r="E8" s="55" t="s">
        <v>12</v>
      </c>
      <c r="F8" s="56" t="e">
        <f>-D45</f>
        <v>#DIV/0!</v>
      </c>
    </row>
    <row r="9" spans="1:6" ht="15.75" thickBot="1">
      <c r="A9" s="16"/>
      <c r="B9" s="17"/>
      <c r="C9" s="18"/>
      <c r="D9" s="4"/>
      <c r="E9" s="55" t="s">
        <v>32</v>
      </c>
      <c r="F9" s="56">
        <f>-B25</f>
        <v>0</v>
      </c>
    </row>
    <row r="10" spans="1:6" ht="13.5" customHeight="1" thickBot="1">
      <c r="A10" s="96" t="s">
        <v>74</v>
      </c>
      <c r="B10" s="97"/>
      <c r="C10" s="96" t="s">
        <v>73</v>
      </c>
      <c r="D10" s="98"/>
      <c r="E10" s="55" t="s">
        <v>29</v>
      </c>
      <c r="F10" s="56">
        <f>-D25</f>
        <v>0</v>
      </c>
    </row>
    <row r="11" spans="1:6" ht="13.5" customHeight="1" thickBot="1">
      <c r="A11" s="5" t="s">
        <v>1</v>
      </c>
      <c r="B11" s="67"/>
      <c r="C11" s="5" t="s">
        <v>1</v>
      </c>
      <c r="D11" s="81">
        <f>TOTALGROSS</f>
        <v>0</v>
      </c>
      <c r="E11" s="55" t="s">
        <v>35</v>
      </c>
      <c r="F11" s="56">
        <v>0</v>
      </c>
    </row>
    <row r="12" spans="1:6" ht="13.5" customHeight="1">
      <c r="A12" s="79" t="s">
        <v>65</v>
      </c>
      <c r="B12" s="68">
        <v>0</v>
      </c>
      <c r="C12" s="80" t="s">
        <v>65</v>
      </c>
      <c r="D12" s="82">
        <f>-B12</f>
        <v>0</v>
      </c>
      <c r="E12" s="55" t="s">
        <v>47</v>
      </c>
      <c r="F12" s="56">
        <f>-RETIRE</f>
        <v>0</v>
      </c>
    </row>
    <row r="13" spans="1:6" ht="13.5" customHeight="1">
      <c r="A13" s="79" t="s">
        <v>53</v>
      </c>
      <c r="B13" s="68">
        <v>0</v>
      </c>
      <c r="C13" s="80" t="s">
        <v>24</v>
      </c>
      <c r="D13" s="82">
        <f>RETIRE</f>
        <v>0</v>
      </c>
      <c r="E13" s="55" t="s">
        <v>47</v>
      </c>
      <c r="F13" s="56">
        <f>-B14</f>
        <v>0</v>
      </c>
    </row>
    <row r="14" spans="1:6" ht="13.5" customHeight="1">
      <c r="A14" s="79" t="s">
        <v>53</v>
      </c>
      <c r="B14" s="69">
        <v>0</v>
      </c>
      <c r="C14" s="80" t="s">
        <v>24</v>
      </c>
      <c r="D14" s="82">
        <f>B14</f>
        <v>0</v>
      </c>
      <c r="E14" s="55" t="s">
        <v>40</v>
      </c>
      <c r="F14" s="56">
        <f>-TSA1</f>
        <v>0</v>
      </c>
    </row>
    <row r="15" spans="1:6" ht="13.5" customHeight="1">
      <c r="A15" s="79" t="s">
        <v>53</v>
      </c>
      <c r="B15" s="70">
        <v>0</v>
      </c>
      <c r="C15" s="80" t="s">
        <v>24</v>
      </c>
      <c r="D15" s="83">
        <f>MED125</f>
        <v>0</v>
      </c>
      <c r="E15" s="55" t="s">
        <v>30</v>
      </c>
      <c r="F15" s="56">
        <f>-B18</f>
        <v>0</v>
      </c>
    </row>
    <row r="16" spans="1:6" s="2" customFormat="1" ht="13.5" customHeight="1" thickBot="1">
      <c r="A16" s="79" t="s">
        <v>53</v>
      </c>
      <c r="B16" s="71">
        <v>0</v>
      </c>
      <c r="C16" s="80" t="s">
        <v>24</v>
      </c>
      <c r="D16" s="84">
        <f>MED125PLAN2</f>
        <v>0</v>
      </c>
      <c r="E16" s="57" t="s">
        <v>48</v>
      </c>
      <c r="F16" s="58"/>
    </row>
    <row r="17" spans="1:6" s="2" customFormat="1" ht="13.5" customHeight="1" thickBot="1">
      <c r="A17" s="79" t="s">
        <v>52</v>
      </c>
      <c r="B17" s="71">
        <v>0</v>
      </c>
      <c r="C17" s="32" t="s">
        <v>25</v>
      </c>
      <c r="D17" s="36">
        <f>MTOTALGROSS-MED125P1-D14-MED125P2-MED125P4</f>
        <v>0</v>
      </c>
      <c r="E17" s="57" t="s">
        <v>49</v>
      </c>
      <c r="F17" s="58"/>
    </row>
    <row r="18" spans="1:6" s="2" customFormat="1" ht="13.5" customHeight="1">
      <c r="A18" s="79" t="s">
        <v>30</v>
      </c>
      <c r="B18" s="71">
        <v>0</v>
      </c>
      <c r="C18" s="6"/>
      <c r="D18" s="6"/>
      <c r="E18" s="57" t="s">
        <v>50</v>
      </c>
      <c r="F18" s="58"/>
    </row>
    <row r="19" spans="1:6" s="2" customFormat="1" ht="13.5" customHeight="1" thickBot="1">
      <c r="A19" s="79" t="s">
        <v>30</v>
      </c>
      <c r="B19" s="72">
        <v>0</v>
      </c>
      <c r="C19" s="6"/>
      <c r="D19" s="6"/>
      <c r="E19" s="57" t="s">
        <v>51</v>
      </c>
      <c r="F19" s="58"/>
    </row>
    <row r="20" spans="1:6" s="2" customFormat="1" ht="13.5" customHeight="1" thickBot="1">
      <c r="A20" s="33" t="s">
        <v>5</v>
      </c>
      <c r="B20" s="35">
        <f>SUM(TOTALGROSS-RETIRE-B14-MED125-MED125PLAN2-TSA1-B18-TSA)+B12</f>
        <v>0</v>
      </c>
      <c r="C20" s="6"/>
      <c r="D20" s="6"/>
      <c r="E20" s="59" t="s">
        <v>31</v>
      </c>
      <c r="F20" s="60" t="e">
        <f>SUM(F6:F19)</f>
        <v>#DIV/0!</v>
      </c>
    </row>
    <row r="21" spans="1:6" s="2" customFormat="1" ht="13.5" customHeight="1" thickBot="1">
      <c r="A21" s="106"/>
      <c r="B21" s="109"/>
      <c r="C21" s="6"/>
      <c r="D21" s="6"/>
      <c r="E21" s="107"/>
      <c r="F21" s="108"/>
    </row>
    <row r="22" spans="1:4" s="2" customFormat="1" ht="13.5" customHeight="1" thickBot="1">
      <c r="A22" s="102" t="s">
        <v>69</v>
      </c>
      <c r="B22" s="103"/>
      <c r="C22" s="102" t="s">
        <v>75</v>
      </c>
      <c r="D22" s="103"/>
    </row>
    <row r="23" spans="1:4" s="2" customFormat="1" ht="13.5" customHeight="1">
      <c r="A23" s="12" t="s">
        <v>37</v>
      </c>
      <c r="B23" s="14">
        <f>D17</f>
        <v>0</v>
      </c>
      <c r="C23" s="12" t="s">
        <v>43</v>
      </c>
      <c r="D23" s="93">
        <f>D17</f>
        <v>0</v>
      </c>
    </row>
    <row r="24" spans="1:6" s="2" customFormat="1" ht="13.5" customHeight="1" thickBot="1">
      <c r="A24" s="15" t="s">
        <v>13</v>
      </c>
      <c r="B24" s="85">
        <v>0.062</v>
      </c>
      <c r="C24" s="15" t="s">
        <v>44</v>
      </c>
      <c r="D24" s="89">
        <v>0.0145</v>
      </c>
      <c r="E24" s="3"/>
      <c r="F24" s="3"/>
    </row>
    <row r="25" spans="1:6" s="2" customFormat="1" ht="13.5" customHeight="1" thickBot="1">
      <c r="A25" s="31" t="s">
        <v>10</v>
      </c>
      <c r="B25" s="38">
        <f>B23*B24</f>
        <v>0</v>
      </c>
      <c r="C25" s="30" t="s">
        <v>45</v>
      </c>
      <c r="D25" s="38">
        <f>D23*D24</f>
        <v>0</v>
      </c>
      <c r="E25" s="3"/>
      <c r="F25" s="3"/>
    </row>
    <row r="26" spans="1:6" s="2" customFormat="1" ht="13.5" customHeight="1" thickBot="1">
      <c r="A26" s="15" t="s">
        <v>66</v>
      </c>
      <c r="B26" s="85">
        <v>0.01</v>
      </c>
      <c r="C26" s="4"/>
      <c r="D26" s="4"/>
      <c r="E26" s="3"/>
      <c r="F26" s="49"/>
    </row>
    <row r="27" spans="1:6" s="2" customFormat="1" ht="13.5" customHeight="1" thickBot="1">
      <c r="A27" s="30" t="s">
        <v>36</v>
      </c>
      <c r="B27" s="38">
        <f>B23*B26</f>
        <v>0</v>
      </c>
      <c r="C27" s="4"/>
      <c r="D27" s="4"/>
      <c r="E27" s="3"/>
      <c r="F27" s="3"/>
    </row>
    <row r="28" spans="1:6" s="2" customFormat="1" ht="13.5" customHeight="1">
      <c r="A28" s="19"/>
      <c r="B28" s="20"/>
      <c r="C28" s="6"/>
      <c r="D28" s="6"/>
      <c r="E28" s="77"/>
      <c r="F28" s="3"/>
    </row>
    <row r="29" spans="1:6" s="2" customFormat="1" ht="15.75" customHeight="1" thickBot="1">
      <c r="A29" s="6"/>
      <c r="B29" s="6"/>
      <c r="C29" s="7"/>
      <c r="D29" s="7"/>
      <c r="E29" s="3"/>
      <c r="F29" s="3"/>
    </row>
    <row r="30" spans="1:6" s="2" customFormat="1" ht="13.5" customHeight="1" thickBot="1">
      <c r="A30" s="96" t="s">
        <v>74</v>
      </c>
      <c r="B30" s="97"/>
      <c r="C30" s="96" t="s">
        <v>73</v>
      </c>
      <c r="D30" s="98"/>
      <c r="E30" s="3"/>
      <c r="F30" s="49"/>
    </row>
    <row r="31" spans="1:6" s="2" customFormat="1" ht="13.5" customHeight="1">
      <c r="A31" s="8" t="s">
        <v>2</v>
      </c>
      <c r="B31" s="21">
        <f>B20</f>
        <v>0</v>
      </c>
      <c r="C31" s="8" t="s">
        <v>4</v>
      </c>
      <c r="D31" s="21">
        <f>B20</f>
        <v>0</v>
      </c>
      <c r="E31" s="3"/>
      <c r="F31" s="3"/>
    </row>
    <row r="32" spans="1:10" s="3" customFormat="1" ht="13.5" customHeight="1" thickBot="1">
      <c r="A32" s="9" t="s">
        <v>28</v>
      </c>
      <c r="B32" s="22">
        <f>D8</f>
        <v>0</v>
      </c>
      <c r="C32" s="9" t="s">
        <v>26</v>
      </c>
      <c r="D32" s="22">
        <f>D8</f>
        <v>0</v>
      </c>
      <c r="E32" s="1"/>
      <c r="F32" s="1"/>
      <c r="H32" s="1"/>
      <c r="I32" s="1"/>
      <c r="J32" s="1"/>
    </row>
    <row r="33" spans="1:6" ht="13.5" customHeight="1">
      <c r="A33" s="8" t="s">
        <v>7</v>
      </c>
      <c r="B33" s="26">
        <f>FWTGROSS*B32</f>
        <v>0</v>
      </c>
      <c r="C33" s="8" t="s">
        <v>3</v>
      </c>
      <c r="D33" s="23">
        <f>D31*D32</f>
        <v>0</v>
      </c>
      <c r="E33" s="2"/>
      <c r="F33" s="2"/>
    </row>
    <row r="34" spans="1:10" s="2" customFormat="1" ht="13.5" customHeight="1" thickBot="1">
      <c r="A34" s="53" t="s">
        <v>71</v>
      </c>
      <c r="B34" s="86">
        <f>B8*-4200</f>
        <v>0</v>
      </c>
      <c r="C34" s="9" t="s">
        <v>38</v>
      </c>
      <c r="D34" s="73"/>
      <c r="J34" s="1"/>
    </row>
    <row r="35" spans="1:10" s="2" customFormat="1" ht="13.5" customHeight="1">
      <c r="A35" s="10" t="s">
        <v>6</v>
      </c>
      <c r="B35" s="23">
        <f>B33+B34</f>
        <v>0</v>
      </c>
      <c r="C35" s="8" t="s">
        <v>17</v>
      </c>
      <c r="D35" s="23">
        <f>D33+D34</f>
        <v>0</v>
      </c>
      <c r="J35" s="1"/>
    </row>
    <row r="36" spans="1:10" s="2" customFormat="1" ht="13.5" customHeight="1" thickBot="1">
      <c r="A36" s="50" t="s">
        <v>60</v>
      </c>
      <c r="B36" s="73"/>
      <c r="C36" s="50" t="s">
        <v>60</v>
      </c>
      <c r="D36" s="73"/>
      <c r="J36" s="1"/>
    </row>
    <row r="37" spans="1:10" s="2" customFormat="1" ht="13.5" customHeight="1">
      <c r="A37" s="8" t="s">
        <v>18</v>
      </c>
      <c r="B37" s="23">
        <f>B35+B36</f>
        <v>0</v>
      </c>
      <c r="C37" s="8" t="s">
        <v>18</v>
      </c>
      <c r="D37" s="23">
        <f>D35+D36</f>
        <v>0</v>
      </c>
      <c r="J37" s="1"/>
    </row>
    <row r="38" spans="1:10" s="2" customFormat="1" ht="13.5" customHeight="1" thickBot="1">
      <c r="A38" s="50" t="s">
        <v>62</v>
      </c>
      <c r="B38" s="74"/>
      <c r="C38" s="50" t="s">
        <v>62</v>
      </c>
      <c r="D38" s="76"/>
      <c r="J38" s="1"/>
    </row>
    <row r="39" spans="1:10" s="2" customFormat="1" ht="13.5" customHeight="1">
      <c r="A39" s="8" t="s">
        <v>16</v>
      </c>
      <c r="B39" s="23">
        <f>B37*B38</f>
        <v>0</v>
      </c>
      <c r="C39" s="8" t="s">
        <v>16</v>
      </c>
      <c r="D39" s="23">
        <f>D37*D38</f>
        <v>0</v>
      </c>
      <c r="J39" s="1"/>
    </row>
    <row r="40" spans="1:10" s="2" customFormat="1" ht="13.5" customHeight="1" thickBot="1">
      <c r="A40" s="51" t="s">
        <v>61</v>
      </c>
      <c r="B40" s="75"/>
      <c r="C40" s="51" t="s">
        <v>61</v>
      </c>
      <c r="D40" s="75"/>
      <c r="J40" s="1"/>
    </row>
    <row r="41" spans="1:10" s="2" customFormat="1" ht="13.5" customHeight="1">
      <c r="A41" s="94" t="s">
        <v>39</v>
      </c>
      <c r="B41" s="23">
        <f>B39+B40</f>
        <v>0</v>
      </c>
      <c r="C41" s="11" t="s">
        <v>19</v>
      </c>
      <c r="D41" s="23">
        <f>SUM(D39:D40)</f>
        <v>0</v>
      </c>
      <c r="J41" s="1"/>
    </row>
    <row r="42" spans="1:10" s="2" customFormat="1" ht="13.5" customHeight="1" thickBot="1">
      <c r="A42" s="15" t="s">
        <v>27</v>
      </c>
      <c r="B42" s="22">
        <f>D8</f>
        <v>0</v>
      </c>
      <c r="C42" s="53" t="s">
        <v>70</v>
      </c>
      <c r="D42" s="24">
        <f>C8*-129.8</f>
        <v>0</v>
      </c>
      <c r="J42" s="1"/>
    </row>
    <row r="43" spans="1:10" s="2" customFormat="1" ht="13.5" customHeight="1" thickBot="1">
      <c r="A43" s="30" t="s">
        <v>9</v>
      </c>
      <c r="B43" s="37" t="e">
        <f>B41/B42</f>
        <v>#DIV/0!</v>
      </c>
      <c r="C43" s="12" t="s">
        <v>20</v>
      </c>
      <c r="D43" s="23">
        <f>D41+D42</f>
        <v>0</v>
      </c>
      <c r="J43" s="1"/>
    </row>
    <row r="44" spans="1:10" s="2" customFormat="1" ht="13.5" customHeight="1" thickBot="1">
      <c r="A44" s="6"/>
      <c r="B44" s="6"/>
      <c r="C44" s="13" t="s">
        <v>27</v>
      </c>
      <c r="D44" s="25">
        <f>D8</f>
        <v>0</v>
      </c>
      <c r="E44" s="1"/>
      <c r="F44" s="1"/>
      <c r="J44" s="1"/>
    </row>
    <row r="45" spans="1:4" ht="13.5" customHeight="1" thickBot="1">
      <c r="A45" s="4"/>
      <c r="B45" s="4"/>
      <c r="C45" s="30" t="s">
        <v>8</v>
      </c>
      <c r="D45" s="37" t="e">
        <f>D43/D44</f>
        <v>#DIV/0!</v>
      </c>
    </row>
    <row r="46" spans="1:10" ht="18.75" customHeight="1">
      <c r="A46" s="4"/>
      <c r="B46" s="4"/>
      <c r="C46" s="4"/>
      <c r="D46" s="4"/>
      <c r="J46" s="2"/>
    </row>
    <row r="47" spans="1:10" ht="15" customHeight="1">
      <c r="A47" s="4"/>
      <c r="B47" s="4"/>
      <c r="C47" s="4"/>
      <c r="D47" s="4"/>
      <c r="J47" s="2"/>
    </row>
    <row r="48" ht="16.5" customHeight="1">
      <c r="J48" s="2"/>
    </row>
    <row r="49" ht="17.25" customHeight="1">
      <c r="J49" s="2"/>
    </row>
    <row r="50" ht="17.25" customHeight="1">
      <c r="J50" s="2"/>
    </row>
    <row r="51" ht="17.25" customHeight="1">
      <c r="J51" s="2"/>
    </row>
    <row r="52" ht="17.25" customHeight="1">
      <c r="J52" s="2"/>
    </row>
    <row r="53" spans="8:10" ht="17.25" customHeight="1">
      <c r="H53" s="2"/>
      <c r="I53" s="2"/>
      <c r="J53" s="2"/>
    </row>
    <row r="54" spans="1:6" ht="16.5" customHeight="1">
      <c r="A54" s="4"/>
      <c r="B54" s="4"/>
      <c r="C54" s="4"/>
      <c r="D54" s="4"/>
      <c r="E54" s="2"/>
      <c r="F54" s="2"/>
    </row>
    <row r="55" spans="1:8" ht="15" customHeight="1">
      <c r="A55" s="27"/>
      <c r="B55" s="28"/>
      <c r="C55" s="29"/>
      <c r="D55" s="6"/>
      <c r="E55" s="2"/>
      <c r="F55" s="2"/>
      <c r="G55" s="2"/>
      <c r="H55" s="2"/>
    </row>
    <row r="56" spans="1:8" ht="15.75" customHeight="1">
      <c r="A56" s="27"/>
      <c r="B56" s="28"/>
      <c r="C56" s="29"/>
      <c r="D56" s="6"/>
      <c r="G56" s="2"/>
      <c r="H56" s="2"/>
    </row>
    <row r="57" ht="15" customHeight="1"/>
    <row r="58" ht="15" customHeight="1"/>
    <row r="59" ht="15" customHeight="1"/>
  </sheetData>
  <sheetProtection selectLockedCells="1"/>
  <mergeCells count="8">
    <mergeCell ref="A30:B30"/>
    <mergeCell ref="C30:D30"/>
    <mergeCell ref="A3:F3"/>
    <mergeCell ref="E5:F5"/>
    <mergeCell ref="A10:B10"/>
    <mergeCell ref="C10:D10"/>
    <mergeCell ref="A22:B22"/>
    <mergeCell ref="C22:D22"/>
  </mergeCells>
  <printOptions/>
  <pageMargins left="0.25" right="0.25" top="0.5" bottom="0.16" header="0.5" footer="0.33"/>
  <pageSetup fitToHeight="1" fitToWidth="1" horizontalDpi="600" verticalDpi="600" orientation="portrait" scale="85" r:id="rId1"/>
  <headerFooter alignWithMargins="0">
    <oddHeader>&amp;CLos Angeles County Office of Education
Division of School Financial Services -- Payroll Section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9"/>
  <sheetViews>
    <sheetView tabSelected="1" zoomScalePageLayoutView="0" workbookViewId="0" topLeftCell="A1">
      <selection activeCell="A22" sqref="A22:IV22"/>
    </sheetView>
  </sheetViews>
  <sheetFormatPr defaultColWidth="9.140625" defaultRowHeight="12.75"/>
  <cols>
    <col min="1" max="1" width="24.421875" style="1" customWidth="1"/>
    <col min="2" max="2" width="21.28125" style="1" customWidth="1"/>
    <col min="3" max="3" width="28.8515625" style="1" customWidth="1"/>
    <col min="4" max="4" width="19.421875" style="1" customWidth="1"/>
    <col min="5" max="5" width="12.00390625" style="1" customWidth="1"/>
    <col min="6" max="6" width="10.28125" style="1" customWidth="1"/>
    <col min="7" max="7" width="5.421875" style="1" customWidth="1"/>
    <col min="8" max="16384" width="9.140625" style="1" customWidth="1"/>
  </cols>
  <sheetData>
    <row r="1" ht="18" customHeight="1"/>
    <row r="2" ht="18" customHeight="1"/>
    <row r="3" spans="1:6" ht="21" customHeight="1">
      <c r="A3" s="99" t="s">
        <v>68</v>
      </c>
      <c r="B3" s="99"/>
      <c r="C3" s="99"/>
      <c r="D3" s="99"/>
      <c r="E3" s="99"/>
      <c r="F3" s="99"/>
    </row>
    <row r="4" ht="12" customHeight="1" thickBot="1"/>
    <row r="5" spans="1:6" ht="15.75" thickBot="1">
      <c r="A5" s="34" t="s">
        <v>15</v>
      </c>
      <c r="B5" s="34" t="s">
        <v>41</v>
      </c>
      <c r="C5" s="34" t="s">
        <v>54</v>
      </c>
      <c r="D5" s="34" t="s">
        <v>14</v>
      </c>
      <c r="E5" s="100" t="s">
        <v>33</v>
      </c>
      <c r="F5" s="101"/>
    </row>
    <row r="6" spans="1:6" ht="13.5">
      <c r="A6" s="62"/>
      <c r="B6" s="63"/>
      <c r="C6" s="62"/>
      <c r="D6" s="64"/>
      <c r="E6" s="61" t="s">
        <v>46</v>
      </c>
      <c r="F6" s="54">
        <f>TOTALGROSS</f>
        <v>0</v>
      </c>
    </row>
    <row r="7" spans="1:6" ht="16.5" customHeight="1">
      <c r="A7" s="34" t="s">
        <v>21</v>
      </c>
      <c r="B7" s="34" t="s">
        <v>23</v>
      </c>
      <c r="C7" s="34" t="s">
        <v>22</v>
      </c>
      <c r="D7" s="34" t="s">
        <v>34</v>
      </c>
      <c r="E7" s="55" t="s">
        <v>11</v>
      </c>
      <c r="F7" s="56" t="e">
        <f>-B46</f>
        <v>#DIV/0!</v>
      </c>
    </row>
    <row r="8" spans="1:6" ht="15.75" customHeight="1">
      <c r="A8" s="65"/>
      <c r="B8" s="66"/>
      <c r="C8" s="66"/>
      <c r="D8" s="66"/>
      <c r="E8" s="55" t="s">
        <v>12</v>
      </c>
      <c r="F8" s="56" t="e">
        <f>-D48</f>
        <v>#DIV/0!</v>
      </c>
    </row>
    <row r="9" spans="1:6" ht="15.75" thickBot="1">
      <c r="A9" s="16"/>
      <c r="B9" s="87"/>
      <c r="C9" s="18"/>
      <c r="D9" s="4"/>
      <c r="E9" s="55" t="s">
        <v>32</v>
      </c>
      <c r="F9" s="56">
        <f>-B26</f>
        <v>0</v>
      </c>
    </row>
    <row r="10" spans="1:6" ht="13.5" customHeight="1" thickBot="1">
      <c r="A10" s="104" t="s">
        <v>0</v>
      </c>
      <c r="B10" s="105"/>
      <c r="C10" s="104" t="s">
        <v>42</v>
      </c>
      <c r="D10" s="105"/>
      <c r="E10" s="55" t="s">
        <v>29</v>
      </c>
      <c r="F10" s="56">
        <f>-D26</f>
        <v>0</v>
      </c>
    </row>
    <row r="11" spans="1:6" ht="13.5" customHeight="1" thickBot="1">
      <c r="A11" s="5" t="s">
        <v>1</v>
      </c>
      <c r="B11" s="67"/>
      <c r="C11" s="5" t="s">
        <v>1</v>
      </c>
      <c r="D11" s="81">
        <f>TOTALGROSS</f>
        <v>0</v>
      </c>
      <c r="E11" s="55" t="s">
        <v>35</v>
      </c>
      <c r="F11" s="56">
        <f>-B28</f>
        <v>0</v>
      </c>
    </row>
    <row r="12" spans="1:6" ht="13.5" customHeight="1">
      <c r="A12" s="79" t="s">
        <v>65</v>
      </c>
      <c r="B12" s="68">
        <v>0</v>
      </c>
      <c r="C12" s="80" t="s">
        <v>65</v>
      </c>
      <c r="D12" s="82">
        <f>-B12</f>
        <v>0</v>
      </c>
      <c r="E12" s="55" t="s">
        <v>47</v>
      </c>
      <c r="F12" s="56">
        <f>-RETIRE</f>
        <v>0</v>
      </c>
    </row>
    <row r="13" spans="1:6" ht="13.5" customHeight="1">
      <c r="A13" s="79" t="s">
        <v>53</v>
      </c>
      <c r="B13" s="68">
        <v>0</v>
      </c>
      <c r="C13" s="80" t="s">
        <v>24</v>
      </c>
      <c r="D13" s="82">
        <f>RETIRE</f>
        <v>0</v>
      </c>
      <c r="E13" s="55" t="s">
        <v>47</v>
      </c>
      <c r="F13" s="56">
        <f>-B14</f>
        <v>0</v>
      </c>
    </row>
    <row r="14" spans="1:6" ht="13.5" customHeight="1">
      <c r="A14" s="79" t="s">
        <v>53</v>
      </c>
      <c r="B14" s="69">
        <v>0</v>
      </c>
      <c r="C14" s="80" t="s">
        <v>24</v>
      </c>
      <c r="D14" s="82">
        <f>B14</f>
        <v>0</v>
      </c>
      <c r="E14" s="55" t="s">
        <v>40</v>
      </c>
      <c r="F14" s="56">
        <f>-TSA1</f>
        <v>0</v>
      </c>
    </row>
    <row r="15" spans="1:6" ht="13.5" customHeight="1">
      <c r="A15" s="79" t="s">
        <v>53</v>
      </c>
      <c r="B15" s="70">
        <v>0</v>
      </c>
      <c r="C15" s="80" t="s">
        <v>24</v>
      </c>
      <c r="D15" s="83">
        <f>MED125</f>
        <v>0</v>
      </c>
      <c r="E15" s="55" t="s">
        <v>30</v>
      </c>
      <c r="F15" s="56">
        <f>-B18</f>
        <v>0</v>
      </c>
    </row>
    <row r="16" spans="1:6" s="2" customFormat="1" ht="13.5" customHeight="1" thickBot="1">
      <c r="A16" s="79" t="s">
        <v>53</v>
      </c>
      <c r="B16" s="71">
        <v>0</v>
      </c>
      <c r="C16" s="80" t="s">
        <v>24</v>
      </c>
      <c r="D16" s="84">
        <f>MED125PLAN2</f>
        <v>0</v>
      </c>
      <c r="E16" s="57" t="s">
        <v>48</v>
      </c>
      <c r="F16" s="58"/>
    </row>
    <row r="17" spans="1:6" s="2" customFormat="1" ht="13.5" customHeight="1" thickBot="1">
      <c r="A17" s="79" t="s">
        <v>52</v>
      </c>
      <c r="B17" s="71">
        <v>0</v>
      </c>
      <c r="C17" s="32" t="s">
        <v>25</v>
      </c>
      <c r="D17" s="36">
        <f>MTOTALGROSS-MED125P1-D14-MED125P2-MED125P4-D12</f>
        <v>0</v>
      </c>
      <c r="E17" s="57" t="s">
        <v>49</v>
      </c>
      <c r="F17" s="58"/>
    </row>
    <row r="18" spans="1:6" s="2" customFormat="1" ht="13.5" customHeight="1">
      <c r="A18" s="79" t="s">
        <v>30</v>
      </c>
      <c r="B18" s="71">
        <v>0</v>
      </c>
      <c r="C18" s="6"/>
      <c r="D18" s="6"/>
      <c r="E18" s="57" t="s">
        <v>50</v>
      </c>
      <c r="F18" s="58"/>
    </row>
    <row r="19" spans="1:6" s="2" customFormat="1" ht="13.5" customHeight="1">
      <c r="A19" s="79" t="s">
        <v>30</v>
      </c>
      <c r="B19" s="70">
        <v>0</v>
      </c>
      <c r="C19" s="6"/>
      <c r="D19" s="6"/>
      <c r="E19" s="57" t="s">
        <v>51</v>
      </c>
      <c r="F19" s="58"/>
    </row>
    <row r="20" spans="1:6" s="2" customFormat="1" ht="13.5" customHeight="1" thickBot="1">
      <c r="A20" s="88" t="s">
        <v>55</v>
      </c>
      <c r="B20" s="78"/>
      <c r="C20" s="6"/>
      <c r="D20" s="6"/>
      <c r="E20" s="59" t="s">
        <v>31</v>
      </c>
      <c r="F20" s="60" t="e">
        <f>SUM(F6:F19)</f>
        <v>#DIV/0!</v>
      </c>
    </row>
    <row r="21" spans="1:4" s="2" customFormat="1" ht="13.5" customHeight="1" thickBot="1">
      <c r="A21" s="33" t="s">
        <v>5</v>
      </c>
      <c r="B21" s="35">
        <f>SUM(TOTALGROSS-RETIRE-B14-MED125-MED125PLAN2-TSA1-B18-TSA)+B12+B20</f>
        <v>0</v>
      </c>
      <c r="C21" s="6"/>
      <c r="D21" s="6"/>
    </row>
    <row r="22" spans="1:4" s="2" customFormat="1" ht="13.5" customHeight="1" thickBot="1">
      <c r="A22" s="19"/>
      <c r="B22" s="20"/>
      <c r="C22" s="6"/>
      <c r="D22" s="6"/>
    </row>
    <row r="23" spans="1:4" s="2" customFormat="1" ht="13.5" customHeight="1" thickBot="1">
      <c r="A23" s="102" t="s">
        <v>69</v>
      </c>
      <c r="B23" s="103"/>
      <c r="C23" s="102" t="s">
        <v>75</v>
      </c>
      <c r="D23" s="103"/>
    </row>
    <row r="24" spans="1:4" s="2" customFormat="1" ht="13.5" customHeight="1">
      <c r="A24" s="12" t="s">
        <v>37</v>
      </c>
      <c r="B24" s="14">
        <f>D17</f>
        <v>0</v>
      </c>
      <c r="C24" s="12" t="s">
        <v>43</v>
      </c>
      <c r="D24" s="14">
        <f>D17</f>
        <v>0</v>
      </c>
    </row>
    <row r="25" spans="1:4" s="2" customFormat="1" ht="13.5" customHeight="1" thickBot="1">
      <c r="A25" s="15" t="s">
        <v>13</v>
      </c>
      <c r="B25" s="85">
        <v>0.062</v>
      </c>
      <c r="C25" s="15" t="s">
        <v>44</v>
      </c>
      <c r="D25" s="89">
        <v>0.0145</v>
      </c>
    </row>
    <row r="26" spans="1:4" s="2" customFormat="1" ht="13.5" customHeight="1" thickBot="1">
      <c r="A26" s="31" t="s">
        <v>10</v>
      </c>
      <c r="B26" s="38">
        <f>B24*B25</f>
        <v>0</v>
      </c>
      <c r="C26" s="30" t="s">
        <v>45</v>
      </c>
      <c r="D26" s="38">
        <f>D24*D25</f>
        <v>0</v>
      </c>
    </row>
    <row r="27" spans="1:4" s="2" customFormat="1" ht="13.5" customHeight="1" thickBot="1">
      <c r="A27" s="15" t="s">
        <v>66</v>
      </c>
      <c r="B27" s="85">
        <v>0.01</v>
      </c>
      <c r="C27" s="4"/>
      <c r="D27" s="4"/>
    </row>
    <row r="28" spans="1:4" s="2" customFormat="1" ht="13.5" customHeight="1" thickBot="1">
      <c r="A28" s="30" t="s">
        <v>36</v>
      </c>
      <c r="B28" s="38">
        <f>B24*B27</f>
        <v>0</v>
      </c>
      <c r="C28" s="4"/>
      <c r="D28" s="4"/>
    </row>
    <row r="29" spans="1:4" s="2" customFormat="1" ht="13.5" customHeight="1">
      <c r="A29" s="19"/>
      <c r="B29" s="20"/>
      <c r="C29" s="6"/>
      <c r="D29" s="6"/>
    </row>
    <row r="30" spans="1:4" s="2" customFormat="1" ht="15.75" customHeight="1" thickBot="1">
      <c r="A30" s="6"/>
      <c r="B30" s="6"/>
      <c r="C30" s="7"/>
      <c r="D30" s="7"/>
    </row>
    <row r="31" spans="1:6" s="2" customFormat="1" ht="13.5" customHeight="1" thickBot="1">
      <c r="A31" s="96" t="s">
        <v>74</v>
      </c>
      <c r="B31" s="97"/>
      <c r="C31" s="96" t="s">
        <v>73</v>
      </c>
      <c r="D31" s="98"/>
      <c r="E31" s="3"/>
      <c r="F31" s="3"/>
    </row>
    <row r="32" spans="1:6" s="2" customFormat="1" ht="13.5" customHeight="1">
      <c r="A32" s="41" t="s">
        <v>2</v>
      </c>
      <c r="B32" s="21">
        <f>B21</f>
        <v>0</v>
      </c>
      <c r="C32" s="45" t="s">
        <v>4</v>
      </c>
      <c r="D32" s="21">
        <f>B21</f>
        <v>0</v>
      </c>
      <c r="E32" s="1"/>
      <c r="F32" s="1"/>
    </row>
    <row r="33" spans="1:10" s="3" customFormat="1" ht="13.5" customHeight="1" thickBot="1">
      <c r="A33" s="42" t="s">
        <v>28</v>
      </c>
      <c r="B33" s="22">
        <f>D8</f>
        <v>0</v>
      </c>
      <c r="C33" s="46" t="s">
        <v>26</v>
      </c>
      <c r="D33" s="22">
        <f>D8</f>
        <v>0</v>
      </c>
      <c r="E33" s="2"/>
      <c r="F33" s="2"/>
      <c r="H33" s="1"/>
      <c r="I33" s="1"/>
      <c r="J33" s="1"/>
    </row>
    <row r="34" spans="1:6" ht="13.5" customHeight="1">
      <c r="A34" s="41" t="s">
        <v>7</v>
      </c>
      <c r="B34" s="26">
        <f>FWTGROSS*B33</f>
        <v>0</v>
      </c>
      <c r="C34" s="45" t="s">
        <v>3</v>
      </c>
      <c r="D34" s="23">
        <f>D32*D33</f>
        <v>0</v>
      </c>
      <c r="E34" s="77"/>
      <c r="F34" s="3"/>
    </row>
    <row r="35" spans="1:10" s="2" customFormat="1" ht="13.5" customHeight="1" thickBot="1">
      <c r="A35" s="53" t="s">
        <v>72</v>
      </c>
      <c r="B35" s="86">
        <f>B8*-4200</f>
        <v>0</v>
      </c>
      <c r="C35" s="46" t="s">
        <v>38</v>
      </c>
      <c r="D35" s="73"/>
      <c r="E35" s="3"/>
      <c r="F35" s="3"/>
      <c r="J35" s="1"/>
    </row>
    <row r="36" spans="1:10" s="2" customFormat="1" ht="13.5" customHeight="1">
      <c r="A36" s="43" t="s">
        <v>6</v>
      </c>
      <c r="B36" s="23">
        <f>B34+B35</f>
        <v>0</v>
      </c>
      <c r="C36" s="45" t="s">
        <v>17</v>
      </c>
      <c r="D36" s="23">
        <f>D34+D35</f>
        <v>0</v>
      </c>
      <c r="E36" s="3"/>
      <c r="F36" s="49"/>
      <c r="J36" s="1"/>
    </row>
    <row r="37" spans="1:10" s="2" customFormat="1" ht="13.5" customHeight="1" thickBot="1">
      <c r="A37" s="50" t="s">
        <v>60</v>
      </c>
      <c r="B37" s="73"/>
      <c r="C37" s="52" t="s">
        <v>60</v>
      </c>
      <c r="D37" s="73"/>
      <c r="E37" s="3"/>
      <c r="F37" s="3"/>
      <c r="J37" s="1"/>
    </row>
    <row r="38" spans="1:10" s="2" customFormat="1" ht="13.5" customHeight="1">
      <c r="A38" s="41" t="s">
        <v>18</v>
      </c>
      <c r="B38" s="23">
        <f>B36+B37</f>
        <v>0</v>
      </c>
      <c r="C38" s="45" t="s">
        <v>18</v>
      </c>
      <c r="D38" s="23">
        <f>D36+D37</f>
        <v>0</v>
      </c>
      <c r="E38" s="77"/>
      <c r="F38" s="3"/>
      <c r="J38" s="1"/>
    </row>
    <row r="39" spans="1:10" s="2" customFormat="1" ht="13.5" customHeight="1" thickBot="1">
      <c r="A39" s="50" t="s">
        <v>62</v>
      </c>
      <c r="B39" s="74"/>
      <c r="C39" s="52" t="s">
        <v>63</v>
      </c>
      <c r="D39" s="76"/>
      <c r="E39" s="3"/>
      <c r="F39" s="3"/>
      <c r="J39" s="1"/>
    </row>
    <row r="40" spans="1:10" s="2" customFormat="1" ht="13.5" customHeight="1">
      <c r="A40" s="41" t="s">
        <v>16</v>
      </c>
      <c r="B40" s="23">
        <f>B38*B39</f>
        <v>0</v>
      </c>
      <c r="C40" s="45" t="s">
        <v>16</v>
      </c>
      <c r="D40" s="23">
        <f>D38*D39</f>
        <v>0</v>
      </c>
      <c r="E40" s="3"/>
      <c r="F40" s="49"/>
      <c r="J40" s="1"/>
    </row>
    <row r="41" spans="1:10" s="2" customFormat="1" ht="13.5" customHeight="1" thickBot="1">
      <c r="A41" s="51" t="s">
        <v>61</v>
      </c>
      <c r="B41" s="75"/>
      <c r="C41" s="52" t="s">
        <v>64</v>
      </c>
      <c r="D41" s="75"/>
      <c r="J41" s="1"/>
    </row>
    <row r="42" spans="1:10" s="2" customFormat="1" ht="13.5" customHeight="1">
      <c r="A42" s="95" t="s">
        <v>39</v>
      </c>
      <c r="B42" s="23">
        <f>B40+B41</f>
        <v>0</v>
      </c>
      <c r="C42" s="47" t="s">
        <v>19</v>
      </c>
      <c r="D42" s="23">
        <f>SUM(D40:D41)</f>
        <v>0</v>
      </c>
      <c r="J42" s="1"/>
    </row>
    <row r="43" spans="1:10" s="2" customFormat="1" ht="13.5" customHeight="1" thickBot="1">
      <c r="A43" s="48" t="s">
        <v>27</v>
      </c>
      <c r="B43" s="39">
        <f>D8</f>
        <v>0</v>
      </c>
      <c r="C43" s="53" t="s">
        <v>70</v>
      </c>
      <c r="D43" s="24">
        <f>C8*-129.8</f>
        <v>0</v>
      </c>
      <c r="J43" s="1"/>
    </row>
    <row r="44" spans="1:10" s="2" customFormat="1" ht="13.5" customHeight="1">
      <c r="A44" s="48" t="s">
        <v>57</v>
      </c>
      <c r="B44" s="40" t="e">
        <f>B42/B43</f>
        <v>#DIV/0!</v>
      </c>
      <c r="C44" s="41" t="s">
        <v>20</v>
      </c>
      <c r="D44" s="23">
        <f>D42+D43</f>
        <v>0</v>
      </c>
      <c r="E44" s="1"/>
      <c r="F44" s="1"/>
      <c r="J44" s="1"/>
    </row>
    <row r="45" spans="1:10" s="2" customFormat="1" ht="13.5" customHeight="1" thickBot="1">
      <c r="A45" s="90" t="s">
        <v>56</v>
      </c>
      <c r="B45" s="92"/>
      <c r="C45" s="48" t="s">
        <v>27</v>
      </c>
      <c r="D45" s="39">
        <f>D8</f>
        <v>0</v>
      </c>
      <c r="E45" s="1"/>
      <c r="F45" s="1"/>
      <c r="J45" s="1"/>
    </row>
    <row r="46" spans="1:4" ht="13.5" customHeight="1" thickBot="1">
      <c r="A46" s="44" t="s">
        <v>9</v>
      </c>
      <c r="B46" s="37" t="e">
        <f>B44-B45</f>
        <v>#DIV/0!</v>
      </c>
      <c r="C46" s="48" t="s">
        <v>59</v>
      </c>
      <c r="D46" s="39" t="e">
        <f>D44/D45</f>
        <v>#DIV/0!</v>
      </c>
    </row>
    <row r="47" spans="1:10" ht="13.5" customHeight="1" thickBot="1">
      <c r="A47" s="4"/>
      <c r="B47" s="4"/>
      <c r="C47" s="91" t="s">
        <v>58</v>
      </c>
      <c r="D47" s="73"/>
      <c r="J47" s="2"/>
    </row>
    <row r="48" spans="1:10" ht="13.5" customHeight="1" thickBot="1">
      <c r="A48" s="4"/>
      <c r="B48" s="4"/>
      <c r="C48" s="44" t="s">
        <v>8</v>
      </c>
      <c r="D48" s="37" t="e">
        <f>D46-D47</f>
        <v>#DIV/0!</v>
      </c>
      <c r="J48" s="2"/>
    </row>
    <row r="49" spans="1:10" ht="16.5" customHeight="1">
      <c r="A49" s="4"/>
      <c r="B49" s="4"/>
      <c r="C49" s="4"/>
      <c r="D49" s="4"/>
      <c r="J49" s="2"/>
    </row>
    <row r="50" spans="3:10" ht="17.25" customHeight="1">
      <c r="C50" s="4"/>
      <c r="D50" s="4"/>
      <c r="J50" s="2"/>
    </row>
    <row r="51" ht="17.25" customHeight="1">
      <c r="J51" s="2"/>
    </row>
    <row r="52" ht="17.25" customHeight="1">
      <c r="J52" s="2"/>
    </row>
    <row r="53" ht="17.25" customHeight="1">
      <c r="J53" s="2"/>
    </row>
    <row r="54" spans="5:10" ht="17.25" customHeight="1">
      <c r="E54" s="2"/>
      <c r="F54" s="2"/>
      <c r="H54" s="2"/>
      <c r="I54" s="2"/>
      <c r="J54" s="2"/>
    </row>
    <row r="55" spans="5:6" ht="16.5" customHeight="1">
      <c r="E55" s="2"/>
      <c r="F55" s="2"/>
    </row>
    <row r="56" spans="1:8" ht="15" customHeight="1">
      <c r="A56" s="4"/>
      <c r="B56" s="4"/>
      <c r="G56" s="2"/>
      <c r="H56" s="2"/>
    </row>
    <row r="57" spans="1:8" ht="15.75" customHeight="1">
      <c r="A57" s="27"/>
      <c r="B57" s="28"/>
      <c r="C57" s="4"/>
      <c r="D57" s="4"/>
      <c r="G57" s="2"/>
      <c r="H57" s="2"/>
    </row>
    <row r="58" spans="1:4" ht="15" customHeight="1">
      <c r="A58" s="27"/>
      <c r="B58" s="28"/>
      <c r="C58" s="29"/>
      <c r="D58" s="6"/>
    </row>
    <row r="59" spans="3:4" ht="15" customHeight="1">
      <c r="C59" s="29"/>
      <c r="D59" s="6"/>
    </row>
    <row r="60" ht="15" customHeight="1"/>
  </sheetData>
  <sheetProtection selectLockedCells="1"/>
  <mergeCells count="8">
    <mergeCell ref="A31:B31"/>
    <mergeCell ref="C31:D31"/>
    <mergeCell ref="A3:F3"/>
    <mergeCell ref="E5:F5"/>
    <mergeCell ref="A10:B10"/>
    <mergeCell ref="C10:D10"/>
    <mergeCell ref="A23:B23"/>
    <mergeCell ref="C23:D23"/>
  </mergeCells>
  <printOptions/>
  <pageMargins left="0.25" right="0.25" top="0.5" bottom="0.16" header="0.5" footer="0.33"/>
  <pageSetup fitToHeight="1" fitToWidth="1" horizontalDpi="600" verticalDpi="600" orientation="portrait" scale="85" r:id="rId1"/>
  <headerFooter alignWithMargins="0">
    <oddHeader>&amp;CLos Angeles County Office of Education
Division of School Financial Services -- Payroll Section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gonzalez_bertha</dc:creator>
  <cp:keywords/>
  <dc:description/>
  <cp:lastModifiedBy>Terrie Luevano</cp:lastModifiedBy>
  <cp:lastPrinted>2019-01-23T17:15:55Z</cp:lastPrinted>
  <dcterms:created xsi:type="dcterms:W3CDTF">2008-04-14T15:30:06Z</dcterms:created>
  <dcterms:modified xsi:type="dcterms:W3CDTF">2019-02-13T18:24:00Z</dcterms:modified>
  <cp:category/>
  <cp:version/>
  <cp:contentType/>
  <cp:contentStatus/>
</cp:coreProperties>
</file>